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<sst xmlns="http://schemas.openxmlformats.org/spreadsheetml/2006/main" count="36" uniqueCount="31">
  <si>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Pitch</t>
  </si>
  <si>
    <t>D</t>
  </si>
  <si>
    <t>P</t>
  </si>
  <si>
    <t>E</t>
  </si>
  <si>
    <t>Tapping size</t>
  </si>
  <si>
    <t>Actual</t>
  </si>
  <si>
    <t>Depth</t>
  </si>
  <si>
    <t>Shortening</t>
  </si>
  <si>
    <t>crest &amp; root</t>
  </si>
  <si>
    <t>Effective</t>
  </si>
  <si>
    <t>Diameter</t>
  </si>
  <si>
    <t>depth</t>
  </si>
  <si>
    <t>tpi</t>
  </si>
  <si>
    <t>diameter</t>
  </si>
  <si>
    <t>Major</t>
  </si>
  <si>
    <t>Radius</t>
  </si>
  <si>
    <t>Rounding</t>
  </si>
  <si>
    <t>h</t>
  </si>
  <si>
    <t>d</t>
  </si>
  <si>
    <t>h/6</t>
  </si>
  <si>
    <t>r</t>
  </si>
  <si>
    <t>Triangular</t>
  </si>
  <si>
    <t>height</t>
  </si>
  <si>
    <t>Clearance</t>
  </si>
  <si>
    <t>imp</t>
  </si>
  <si>
    <t>mm</t>
  </si>
  <si>
    <t>Tapping  size</t>
  </si>
  <si>
    <t>Model</t>
  </si>
  <si>
    <t>Engineer</t>
  </si>
  <si>
    <t>Across flats</t>
  </si>
  <si>
    <t>based on BA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</si>
</sst>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"/>
    <numFmt numFmtId="166" formatCode="0.0"/>
    <numFmt numFmtId="167" formatCode="0.000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5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 topLeftCell="C1">
      <selection activeCell="G5" sqref="G5"/>
    </sheetView>
  </sheetViews>
  <sheetFormatPr defaultColWidth="9.140625" defaultRowHeight="12.75"/>
  <cols>
    <col min="1" max="1" width="7.421875" style="4" bestFit="1" customWidth="1"/>
    <col min="2" max="2" width="7.7109375" style="1" customWidth="1"/>
    <col min="3" max="3" width="5.7109375" style="2" bestFit="1" customWidth="1"/>
    <col min="4" max="4" width="8.8515625" style="2" bestFit="1" customWidth="1"/>
    <col min="5" max="5" width="6.140625" style="2" bestFit="1" customWidth="1"/>
    <col min="6" max="6" width="8.57421875" style="2" bestFit="1" customWidth="1"/>
    <col min="7" max="8" width="10.140625" style="2" bestFit="1" customWidth="1"/>
    <col min="9" max="9" width="7.7109375" style="2" bestFit="1" customWidth="1"/>
    <col min="10" max="10" width="11.140625" style="2" bestFit="1" customWidth="1"/>
    <col min="11" max="11" width="10.7109375" style="3" bestFit="1" customWidth="1"/>
    <col min="12" max="12" width="8.421875" style="7" bestFit="1" customWidth="1"/>
    <col min="13" max="13" width="8.421875" style="3" bestFit="1" customWidth="1"/>
    <col min="14" max="14" width="11.00390625" style="7" bestFit="1" customWidth="1"/>
    <col min="15" max="16384" width="10.421875" style="2" customWidth="1"/>
  </cols>
  <sheetData>
    <row r="1" spans="1:2" ht="12.75">
      <c r="A1" s="4" t="s">
        <v>27</v>
      </c>
      <c r="B1" s="1" t="s">
        <v>28</v>
      </c>
    </row>
    <row r="2" spans="1:14" ht="12.75">
      <c r="A2" s="4" t="s">
        <v>14</v>
      </c>
      <c r="B2" s="1" t="s">
        <v>12</v>
      </c>
      <c r="C2" s="2" t="s">
        <v>0</v>
      </c>
      <c r="D2" s="2" t="s">
        <v>21</v>
      </c>
      <c r="E2" s="2" t="s">
        <v>5</v>
      </c>
      <c r="F2" s="2" t="s">
        <v>16</v>
      </c>
      <c r="G2" s="2" t="s">
        <v>7</v>
      </c>
      <c r="H2" s="2" t="s">
        <v>15</v>
      </c>
      <c r="I2" s="2" t="s">
        <v>9</v>
      </c>
      <c r="J2" s="2" t="s">
        <v>26</v>
      </c>
      <c r="K2" s="3" t="s">
        <v>4</v>
      </c>
      <c r="L2" s="7" t="s">
        <v>23</v>
      </c>
      <c r="M2" s="3" t="s">
        <v>23</v>
      </c>
      <c r="N2" s="7" t="s">
        <v>29</v>
      </c>
    </row>
    <row r="3" spans="1:14" ht="12.75">
      <c r="A3" s="4" t="s">
        <v>13</v>
      </c>
      <c r="D3" s="2" t="s">
        <v>22</v>
      </c>
      <c r="E3" s="2" t="s">
        <v>6</v>
      </c>
      <c r="F3" s="2" t="s">
        <v>11</v>
      </c>
      <c r="G3" s="2" t="s">
        <v>8</v>
      </c>
      <c r="H3" s="2" t="s">
        <v>8</v>
      </c>
      <c r="I3" s="2" t="s">
        <v>10</v>
      </c>
      <c r="J3" s="2" t="s">
        <v>24</v>
      </c>
      <c r="K3" s="3" t="s">
        <v>25</v>
      </c>
      <c r="L3" s="7" t="s">
        <v>24</v>
      </c>
      <c r="M3" s="3" t="s">
        <v>25</v>
      </c>
      <c r="N3" s="7" t="s">
        <v>24</v>
      </c>
    </row>
    <row r="4" spans="3:14" ht="12.75">
      <c r="C4" s="2" t="s">
        <v>2</v>
      </c>
      <c r="D4" s="2" t="s">
        <v>17</v>
      </c>
      <c r="E4" s="2" t="s">
        <v>18</v>
      </c>
      <c r="F4" s="2" t="s">
        <v>1</v>
      </c>
      <c r="G4" s="2" t="s">
        <v>19</v>
      </c>
      <c r="H4" s="2" t="s">
        <v>20</v>
      </c>
      <c r="I4" s="2" t="s">
        <v>3</v>
      </c>
      <c r="J4" s="8">
        <v>80</v>
      </c>
      <c r="N4" s="7" t="s">
        <v>30</v>
      </c>
    </row>
    <row r="5" spans="1:14" ht="12.75">
      <c r="A5" s="4">
        <v>0.125</v>
      </c>
      <c r="B5" s="1">
        <v>32</v>
      </c>
      <c r="C5" s="5">
        <f>1/B5</f>
        <v>0.03125</v>
      </c>
      <c r="D5" s="5">
        <f>0.960491*C5</f>
        <v>0.03001534375</v>
      </c>
      <c r="E5" s="5">
        <f>0.640327*C5</f>
        <v>0.02001021875</v>
      </c>
      <c r="F5" s="5">
        <f>0.073917*C5</f>
        <v>0.00230990625</v>
      </c>
      <c r="G5" s="5">
        <f>0.160083*C5</f>
        <v>0.00500259375</v>
      </c>
      <c r="H5" s="5">
        <f>0.137329*C5</f>
        <v>0.00429153125</v>
      </c>
      <c r="I5" s="5">
        <f>A5-E5</f>
        <v>0.10498978125</v>
      </c>
      <c r="J5" s="5">
        <f>SUM(A5-(2*E5*J4/100))</f>
        <v>0.09298365</v>
      </c>
      <c r="K5" s="3">
        <f>J5*25.4</f>
        <v>2.36178471</v>
      </c>
      <c r="L5" s="7">
        <f>A5+0.01</f>
        <v>0.135</v>
      </c>
      <c r="M5" s="3">
        <f>L5*25.4</f>
        <v>3.429</v>
      </c>
      <c r="N5" s="7">
        <v>0.21875</v>
      </c>
    </row>
    <row r="6" spans="1:14" ht="12.75">
      <c r="A6" s="4">
        <v>0.15625</v>
      </c>
      <c r="B6" s="1">
        <v>32</v>
      </c>
      <c r="C6" s="5">
        <f aca="true" t="shared" si="0" ref="C6:C24">1/B6</f>
        <v>0.03125</v>
      </c>
      <c r="D6" s="5">
        <f aca="true" t="shared" si="1" ref="D6:D24">0.960491*C6</f>
        <v>0.03001534375</v>
      </c>
      <c r="E6" s="5">
        <f aca="true" t="shared" si="2" ref="E6:E21">0.640327*C6</f>
        <v>0.02001021875</v>
      </c>
      <c r="F6" s="5">
        <f aca="true" t="shared" si="3" ref="F6:F21">0.073917*C6</f>
        <v>0.00230990625</v>
      </c>
      <c r="G6" s="5">
        <f aca="true" t="shared" si="4" ref="G6:G21">0.160083*C6</f>
        <v>0.00500259375</v>
      </c>
      <c r="H6" s="5">
        <f aca="true" t="shared" si="5" ref="H6:H21">0.137329*C6</f>
        <v>0.00429153125</v>
      </c>
      <c r="I6" s="5">
        <f aca="true" t="shared" si="6" ref="I6:I21">A6-E6</f>
        <v>0.13623978125</v>
      </c>
      <c r="J6" s="5">
        <f>SUM(A6-(2*E6*J4/100))</f>
        <v>0.12423365</v>
      </c>
      <c r="K6" s="3">
        <f aca="true" t="shared" si="7" ref="K6:K24">J6*25.4</f>
        <v>3.15553471</v>
      </c>
      <c r="L6" s="7">
        <f aca="true" t="shared" si="8" ref="L6:L24">A6+0.01</f>
        <v>0.16625</v>
      </c>
      <c r="M6" s="3">
        <f aca="true" t="shared" si="9" ref="M6:M24">L6*25.4</f>
        <v>4.22275</v>
      </c>
      <c r="N6" s="7">
        <v>0.2734375</v>
      </c>
    </row>
    <row r="7" spans="1:14" s="5" customFormat="1" ht="12.75">
      <c r="A7" s="4">
        <v>0.1875</v>
      </c>
      <c r="B7" s="1">
        <v>32</v>
      </c>
      <c r="C7" s="5">
        <f t="shared" si="0"/>
        <v>0.03125</v>
      </c>
      <c r="D7" s="5">
        <f t="shared" si="1"/>
        <v>0.03001534375</v>
      </c>
      <c r="E7" s="5">
        <f t="shared" si="2"/>
        <v>0.02001021875</v>
      </c>
      <c r="F7" s="5">
        <f t="shared" si="3"/>
        <v>0.00230990625</v>
      </c>
      <c r="G7" s="5">
        <f t="shared" si="4"/>
        <v>0.00500259375</v>
      </c>
      <c r="H7" s="5">
        <f t="shared" si="5"/>
        <v>0.00429153125</v>
      </c>
      <c r="I7" s="5">
        <f t="shared" si="6"/>
        <v>0.16748978125</v>
      </c>
      <c r="J7" s="5">
        <f>SUM(A7-(2*E7*J4/100))</f>
        <v>0.15548365</v>
      </c>
      <c r="K7" s="3">
        <f t="shared" si="7"/>
        <v>3.9492847099999997</v>
      </c>
      <c r="L7" s="7">
        <f t="shared" si="8"/>
        <v>0.1975</v>
      </c>
      <c r="M7" s="3">
        <f t="shared" si="9"/>
        <v>5.0165</v>
      </c>
      <c r="N7" s="7">
        <v>0.328125</v>
      </c>
    </row>
    <row r="8" spans="1:14" s="5" customFormat="1" ht="12.75">
      <c r="A8" s="4">
        <v>0.21875</v>
      </c>
      <c r="B8" s="1">
        <v>32</v>
      </c>
      <c r="C8" s="5">
        <f t="shared" si="0"/>
        <v>0.03125</v>
      </c>
      <c r="D8" s="5">
        <f t="shared" si="1"/>
        <v>0.03001534375</v>
      </c>
      <c r="E8" s="5">
        <f t="shared" si="2"/>
        <v>0.02001021875</v>
      </c>
      <c r="F8" s="5">
        <f t="shared" si="3"/>
        <v>0.00230990625</v>
      </c>
      <c r="G8" s="5">
        <f t="shared" si="4"/>
        <v>0.00500259375</v>
      </c>
      <c r="H8" s="5">
        <f t="shared" si="5"/>
        <v>0.00429153125</v>
      </c>
      <c r="I8" s="5">
        <f t="shared" si="6"/>
        <v>0.19873978125</v>
      </c>
      <c r="J8" s="5">
        <f>SUM(A8-(2*E8*J4/100))</f>
        <v>0.18673365</v>
      </c>
      <c r="K8" s="3">
        <f t="shared" si="7"/>
        <v>4.74303471</v>
      </c>
      <c r="L8" s="7">
        <f t="shared" si="8"/>
        <v>0.22875</v>
      </c>
      <c r="M8" s="3">
        <f t="shared" si="9"/>
        <v>5.81025</v>
      </c>
      <c r="N8" s="7">
        <v>0.3828125</v>
      </c>
    </row>
    <row r="9" spans="1:14" s="5" customFormat="1" ht="12.75">
      <c r="A9" s="4">
        <v>0.25</v>
      </c>
      <c r="B9" s="1">
        <v>32</v>
      </c>
      <c r="C9" s="5">
        <f t="shared" si="0"/>
        <v>0.03125</v>
      </c>
      <c r="D9" s="5">
        <f t="shared" si="1"/>
        <v>0.03001534375</v>
      </c>
      <c r="E9" s="5">
        <f t="shared" si="2"/>
        <v>0.02001021875</v>
      </c>
      <c r="F9" s="5">
        <f t="shared" si="3"/>
        <v>0.00230990625</v>
      </c>
      <c r="G9" s="5">
        <f t="shared" si="4"/>
        <v>0.00500259375</v>
      </c>
      <c r="H9" s="5">
        <f t="shared" si="5"/>
        <v>0.00429153125</v>
      </c>
      <c r="I9" s="5">
        <f t="shared" si="6"/>
        <v>0.22998978125</v>
      </c>
      <c r="J9" s="5">
        <f>SUM(A9-(2*E9*J4/100))</f>
        <v>0.21798365</v>
      </c>
      <c r="K9" s="3">
        <f t="shared" si="7"/>
        <v>5.53678471</v>
      </c>
      <c r="L9" s="7">
        <f t="shared" si="8"/>
        <v>0.26</v>
      </c>
      <c r="M9" s="3">
        <f t="shared" si="9"/>
        <v>6.604</v>
      </c>
      <c r="N9" s="7">
        <v>0.4375</v>
      </c>
    </row>
    <row r="10" spans="1:14" s="5" customFormat="1" ht="12.75">
      <c r="A10" s="4">
        <v>0.28125</v>
      </c>
      <c r="B10" s="1">
        <v>32</v>
      </c>
      <c r="C10" s="5">
        <f t="shared" si="0"/>
        <v>0.03125</v>
      </c>
      <c r="D10" s="5">
        <f t="shared" si="1"/>
        <v>0.03001534375</v>
      </c>
      <c r="E10" s="5">
        <f t="shared" si="2"/>
        <v>0.02001021875</v>
      </c>
      <c r="F10" s="5">
        <f t="shared" si="3"/>
        <v>0.00230990625</v>
      </c>
      <c r="G10" s="5">
        <f t="shared" si="4"/>
        <v>0.00500259375</v>
      </c>
      <c r="H10" s="5">
        <f t="shared" si="5"/>
        <v>0.00429153125</v>
      </c>
      <c r="I10" s="5">
        <f t="shared" si="6"/>
        <v>0.26123978125</v>
      </c>
      <c r="J10" s="5">
        <f>SUM(A10-(2*E10*J4/100))</f>
        <v>0.24923365</v>
      </c>
      <c r="K10" s="3">
        <f t="shared" si="7"/>
        <v>6.330534709999999</v>
      </c>
      <c r="L10" s="7">
        <f t="shared" si="8"/>
        <v>0.29125</v>
      </c>
      <c r="M10" s="3">
        <f t="shared" si="9"/>
        <v>7.397749999999999</v>
      </c>
      <c r="N10" s="7">
        <v>0.4921875</v>
      </c>
    </row>
    <row r="11" spans="1:14" s="5" customFormat="1" ht="12.75">
      <c r="A11" s="4">
        <v>0.3125</v>
      </c>
      <c r="B11" s="1">
        <v>32</v>
      </c>
      <c r="C11" s="5">
        <f t="shared" si="0"/>
        <v>0.03125</v>
      </c>
      <c r="D11" s="5">
        <f t="shared" si="1"/>
        <v>0.03001534375</v>
      </c>
      <c r="E11" s="5">
        <f t="shared" si="2"/>
        <v>0.02001021875</v>
      </c>
      <c r="F11" s="5">
        <f t="shared" si="3"/>
        <v>0.00230990625</v>
      </c>
      <c r="G11" s="5">
        <f t="shared" si="4"/>
        <v>0.00500259375</v>
      </c>
      <c r="H11" s="5">
        <f t="shared" si="5"/>
        <v>0.00429153125</v>
      </c>
      <c r="I11" s="5">
        <f t="shared" si="6"/>
        <v>0.29248978125</v>
      </c>
      <c r="J11" s="5">
        <f>SUM(A11-(2*E11*J4/100))</f>
        <v>0.28048365</v>
      </c>
      <c r="K11" s="3">
        <f t="shared" si="7"/>
        <v>7.124284709999999</v>
      </c>
      <c r="L11" s="7">
        <f t="shared" si="8"/>
        <v>0.3225</v>
      </c>
      <c r="M11" s="3">
        <f t="shared" si="9"/>
        <v>8.1915</v>
      </c>
      <c r="N11" s="7">
        <v>0.546875</v>
      </c>
    </row>
    <row r="12" spans="1:14" s="5" customFormat="1" ht="12.75">
      <c r="A12" s="4">
        <v>0.375</v>
      </c>
      <c r="B12" s="1">
        <v>32</v>
      </c>
      <c r="C12" s="5">
        <f t="shared" si="0"/>
        <v>0.03125</v>
      </c>
      <c r="D12" s="5">
        <f t="shared" si="1"/>
        <v>0.03001534375</v>
      </c>
      <c r="E12" s="5">
        <f t="shared" si="2"/>
        <v>0.02001021875</v>
      </c>
      <c r="F12" s="5">
        <f t="shared" si="3"/>
        <v>0.00230990625</v>
      </c>
      <c r="G12" s="5">
        <f t="shared" si="4"/>
        <v>0.00500259375</v>
      </c>
      <c r="H12" s="5">
        <f t="shared" si="5"/>
        <v>0.00429153125</v>
      </c>
      <c r="I12" s="5">
        <f t="shared" si="6"/>
        <v>0.35498978125</v>
      </c>
      <c r="J12" s="5">
        <f>SUM(A12-(2*E12*J4/100))</f>
        <v>0.34298365</v>
      </c>
      <c r="K12" s="3">
        <f t="shared" si="7"/>
        <v>8.711784709999998</v>
      </c>
      <c r="L12" s="7">
        <f t="shared" si="8"/>
        <v>0.385</v>
      </c>
      <c r="M12" s="3">
        <f t="shared" si="9"/>
        <v>9.779</v>
      </c>
      <c r="N12" s="7">
        <v>0.65625</v>
      </c>
    </row>
    <row r="13" spans="1:14" s="5" customFormat="1" ht="12.75">
      <c r="A13" s="4">
        <v>0.4375</v>
      </c>
      <c r="B13" s="1">
        <v>32</v>
      </c>
      <c r="C13" s="5">
        <f t="shared" si="0"/>
        <v>0.03125</v>
      </c>
      <c r="D13" s="5">
        <f t="shared" si="1"/>
        <v>0.03001534375</v>
      </c>
      <c r="E13" s="5">
        <f t="shared" si="2"/>
        <v>0.02001021875</v>
      </c>
      <c r="F13" s="5">
        <f t="shared" si="3"/>
        <v>0.00230990625</v>
      </c>
      <c r="G13" s="5">
        <f t="shared" si="4"/>
        <v>0.00500259375</v>
      </c>
      <c r="H13" s="5">
        <f t="shared" si="5"/>
        <v>0.00429153125</v>
      </c>
      <c r="I13" s="5">
        <f t="shared" si="6"/>
        <v>0.41748978125</v>
      </c>
      <c r="J13" s="5">
        <f>SUM(A13-(2*E13*J4/100))</f>
        <v>0.40548365</v>
      </c>
      <c r="K13" s="3">
        <f t="shared" si="7"/>
        <v>10.299284709999998</v>
      </c>
      <c r="L13" s="7">
        <f t="shared" si="8"/>
        <v>0.4475</v>
      </c>
      <c r="M13" s="3">
        <f t="shared" si="9"/>
        <v>11.3665</v>
      </c>
      <c r="N13" s="7">
        <v>0.765625</v>
      </c>
    </row>
    <row r="14" spans="1:14" s="5" customFormat="1" ht="12.75">
      <c r="A14" s="4">
        <v>0.5</v>
      </c>
      <c r="B14" s="1">
        <v>32</v>
      </c>
      <c r="C14" s="5">
        <f t="shared" si="0"/>
        <v>0.03125</v>
      </c>
      <c r="D14" s="5">
        <f t="shared" si="1"/>
        <v>0.03001534375</v>
      </c>
      <c r="E14" s="5">
        <f t="shared" si="2"/>
        <v>0.02001021875</v>
      </c>
      <c r="F14" s="5">
        <f t="shared" si="3"/>
        <v>0.00230990625</v>
      </c>
      <c r="G14" s="5">
        <f t="shared" si="4"/>
        <v>0.00500259375</v>
      </c>
      <c r="H14" s="5">
        <f t="shared" si="5"/>
        <v>0.00429153125</v>
      </c>
      <c r="I14" s="5">
        <f t="shared" si="6"/>
        <v>0.47998978125</v>
      </c>
      <c r="J14" s="5">
        <f>SUM(A14-(2*E14*J4/100))</f>
        <v>0.46798365</v>
      </c>
      <c r="K14" s="3">
        <f t="shared" si="7"/>
        <v>11.886784709999999</v>
      </c>
      <c r="L14" s="7">
        <f t="shared" si="8"/>
        <v>0.51</v>
      </c>
      <c r="M14" s="3">
        <f t="shared" si="9"/>
        <v>12.953999999999999</v>
      </c>
      <c r="N14" s="7">
        <v>0.875</v>
      </c>
    </row>
    <row r="15" spans="1:14" s="5" customFormat="1" ht="12.75">
      <c r="A15" s="4">
        <v>0.125</v>
      </c>
      <c r="B15" s="1">
        <v>40</v>
      </c>
      <c r="C15" s="5">
        <f t="shared" si="0"/>
        <v>0.025</v>
      </c>
      <c r="D15" s="5">
        <f t="shared" si="1"/>
        <v>0.024012275</v>
      </c>
      <c r="E15" s="5">
        <f t="shared" si="2"/>
        <v>0.016008175</v>
      </c>
      <c r="F15" s="5">
        <f t="shared" si="3"/>
        <v>0.001847925</v>
      </c>
      <c r="G15" s="5">
        <f t="shared" si="4"/>
        <v>0.004002075</v>
      </c>
      <c r="H15" s="5">
        <f t="shared" si="5"/>
        <v>0.0034332250000000003</v>
      </c>
      <c r="I15" s="5">
        <f t="shared" si="6"/>
        <v>0.108991825</v>
      </c>
      <c r="J15" s="5">
        <f>SUM(A15-(2*E15*J4/100))</f>
        <v>0.09938692</v>
      </c>
      <c r="K15" s="3">
        <f t="shared" si="7"/>
        <v>2.524427768</v>
      </c>
      <c r="L15" s="7">
        <f t="shared" si="8"/>
        <v>0.135</v>
      </c>
      <c r="M15" s="3">
        <f t="shared" si="9"/>
        <v>3.429</v>
      </c>
      <c r="N15" s="7">
        <v>0.21875</v>
      </c>
    </row>
    <row r="16" spans="1:14" s="5" customFormat="1" ht="12.75">
      <c r="A16" s="4">
        <v>0.15625</v>
      </c>
      <c r="B16" s="1">
        <v>40</v>
      </c>
      <c r="C16" s="5">
        <f t="shared" si="0"/>
        <v>0.025</v>
      </c>
      <c r="D16" s="5">
        <f t="shared" si="1"/>
        <v>0.024012275</v>
      </c>
      <c r="E16" s="5">
        <f t="shared" si="2"/>
        <v>0.016008175</v>
      </c>
      <c r="F16" s="5">
        <f t="shared" si="3"/>
        <v>0.001847925</v>
      </c>
      <c r="G16" s="5">
        <f t="shared" si="4"/>
        <v>0.004002075</v>
      </c>
      <c r="H16" s="5">
        <f t="shared" si="5"/>
        <v>0.0034332250000000003</v>
      </c>
      <c r="I16" s="5">
        <f t="shared" si="6"/>
        <v>0.140241825</v>
      </c>
      <c r="J16" s="5">
        <f>SUM(A16-(2*E16*J4/100))</f>
        <v>0.13063692</v>
      </c>
      <c r="K16" s="3">
        <f t="shared" si="7"/>
        <v>3.3181777679999995</v>
      </c>
      <c r="L16" s="7">
        <f t="shared" si="8"/>
        <v>0.16625</v>
      </c>
      <c r="M16" s="3">
        <f t="shared" si="9"/>
        <v>4.22275</v>
      </c>
      <c r="N16" s="7">
        <v>0.2734375</v>
      </c>
    </row>
    <row r="17" spans="1:14" s="5" customFormat="1" ht="12.75">
      <c r="A17" s="4">
        <v>0.1875</v>
      </c>
      <c r="B17" s="1">
        <v>40</v>
      </c>
      <c r="C17" s="5">
        <f t="shared" si="0"/>
        <v>0.025</v>
      </c>
      <c r="D17" s="5">
        <f t="shared" si="1"/>
        <v>0.024012275</v>
      </c>
      <c r="E17" s="5">
        <f t="shared" si="2"/>
        <v>0.016008175</v>
      </c>
      <c r="F17" s="5">
        <f t="shared" si="3"/>
        <v>0.001847925</v>
      </c>
      <c r="G17" s="5">
        <f t="shared" si="4"/>
        <v>0.004002075</v>
      </c>
      <c r="H17" s="5">
        <f t="shared" si="5"/>
        <v>0.0034332250000000003</v>
      </c>
      <c r="I17" s="5">
        <f t="shared" si="6"/>
        <v>0.171491825</v>
      </c>
      <c r="J17" s="5">
        <f>SUM(A17-(2*E17*J4/100))</f>
        <v>0.16188692</v>
      </c>
      <c r="K17" s="3">
        <f t="shared" si="7"/>
        <v>4.111927767999999</v>
      </c>
      <c r="L17" s="7">
        <f t="shared" si="8"/>
        <v>0.1975</v>
      </c>
      <c r="M17" s="3">
        <f t="shared" si="9"/>
        <v>5.0165</v>
      </c>
      <c r="N17" s="7">
        <v>0.328125</v>
      </c>
    </row>
    <row r="18" spans="1:14" s="5" customFormat="1" ht="12.75">
      <c r="A18" s="4">
        <v>0.21875</v>
      </c>
      <c r="B18" s="1">
        <v>40</v>
      </c>
      <c r="C18" s="5">
        <f t="shared" si="0"/>
        <v>0.025</v>
      </c>
      <c r="D18" s="5">
        <f t="shared" si="1"/>
        <v>0.024012275</v>
      </c>
      <c r="E18" s="5">
        <f t="shared" si="2"/>
        <v>0.016008175</v>
      </c>
      <c r="F18" s="5">
        <f t="shared" si="3"/>
        <v>0.001847925</v>
      </c>
      <c r="G18" s="5">
        <f t="shared" si="4"/>
        <v>0.004002075</v>
      </c>
      <c r="H18" s="5">
        <f t="shared" si="5"/>
        <v>0.0034332250000000003</v>
      </c>
      <c r="I18" s="5">
        <f t="shared" si="6"/>
        <v>0.202741825</v>
      </c>
      <c r="J18" s="5">
        <f>SUM(A18-(2*E18*J4/100))</f>
        <v>0.19313692</v>
      </c>
      <c r="K18" s="3">
        <f t="shared" si="7"/>
        <v>4.905677767999999</v>
      </c>
      <c r="L18" s="7">
        <f t="shared" si="8"/>
        <v>0.22875</v>
      </c>
      <c r="M18" s="3">
        <f t="shared" si="9"/>
        <v>5.81025</v>
      </c>
      <c r="N18" s="7">
        <v>0.3828125</v>
      </c>
    </row>
    <row r="19" spans="1:14" s="5" customFormat="1" ht="12.75">
      <c r="A19" s="4">
        <v>0.25</v>
      </c>
      <c r="B19" s="1">
        <v>40</v>
      </c>
      <c r="C19" s="5">
        <f t="shared" si="0"/>
        <v>0.025</v>
      </c>
      <c r="D19" s="5">
        <f t="shared" si="1"/>
        <v>0.024012275</v>
      </c>
      <c r="E19" s="5">
        <f t="shared" si="2"/>
        <v>0.016008175</v>
      </c>
      <c r="F19" s="5">
        <f t="shared" si="3"/>
        <v>0.001847925</v>
      </c>
      <c r="G19" s="5">
        <f t="shared" si="4"/>
        <v>0.004002075</v>
      </c>
      <c r="H19" s="5">
        <f t="shared" si="5"/>
        <v>0.0034332250000000003</v>
      </c>
      <c r="I19" s="5">
        <f t="shared" si="6"/>
        <v>0.233991825</v>
      </c>
      <c r="J19" s="5">
        <f>SUM(A19-(2*E19*J4/100))</f>
        <v>0.22438692</v>
      </c>
      <c r="K19" s="3">
        <f t="shared" si="7"/>
        <v>5.699427768</v>
      </c>
      <c r="L19" s="7">
        <f t="shared" si="8"/>
        <v>0.26</v>
      </c>
      <c r="M19" s="3">
        <f t="shared" si="9"/>
        <v>6.604</v>
      </c>
      <c r="N19" s="7">
        <v>0.4375</v>
      </c>
    </row>
    <row r="20" spans="1:14" ht="12.75">
      <c r="A20" s="4">
        <v>0.28125</v>
      </c>
      <c r="B20" s="1">
        <v>40</v>
      </c>
      <c r="C20" s="5">
        <f t="shared" si="0"/>
        <v>0.025</v>
      </c>
      <c r="D20" s="5">
        <f t="shared" si="1"/>
        <v>0.024012275</v>
      </c>
      <c r="E20" s="5">
        <f t="shared" si="2"/>
        <v>0.016008175</v>
      </c>
      <c r="F20" s="5">
        <f t="shared" si="3"/>
        <v>0.001847925</v>
      </c>
      <c r="G20" s="5">
        <f t="shared" si="4"/>
        <v>0.004002075</v>
      </c>
      <c r="H20" s="5">
        <f t="shared" si="5"/>
        <v>0.0034332250000000003</v>
      </c>
      <c r="I20" s="5">
        <f t="shared" si="6"/>
        <v>0.265241825</v>
      </c>
      <c r="J20" s="5">
        <f>SUM(A20-(2*E20*J4/100))</f>
        <v>0.25563692</v>
      </c>
      <c r="K20" s="3">
        <f t="shared" si="7"/>
        <v>6.493177768</v>
      </c>
      <c r="L20" s="7">
        <f t="shared" si="8"/>
        <v>0.29125</v>
      </c>
      <c r="M20" s="3">
        <f t="shared" si="9"/>
        <v>7.397749999999999</v>
      </c>
      <c r="N20" s="7">
        <v>0.4921875</v>
      </c>
    </row>
    <row r="21" spans="1:14" s="5" customFormat="1" ht="12.75">
      <c r="A21" s="4">
        <v>0.3125</v>
      </c>
      <c r="B21" s="1">
        <v>40</v>
      </c>
      <c r="C21" s="5">
        <f t="shared" si="0"/>
        <v>0.025</v>
      </c>
      <c r="D21" s="5">
        <f t="shared" si="1"/>
        <v>0.024012275</v>
      </c>
      <c r="E21" s="5">
        <f t="shared" si="2"/>
        <v>0.016008175</v>
      </c>
      <c r="F21" s="5">
        <f t="shared" si="3"/>
        <v>0.001847925</v>
      </c>
      <c r="G21" s="5">
        <f t="shared" si="4"/>
        <v>0.004002075</v>
      </c>
      <c r="H21" s="5">
        <f t="shared" si="5"/>
        <v>0.0034332250000000003</v>
      </c>
      <c r="I21" s="5">
        <f t="shared" si="6"/>
        <v>0.296491825</v>
      </c>
      <c r="J21" s="5">
        <f>SUM(A21-(2*E21*J4/100))</f>
        <v>0.28688692</v>
      </c>
      <c r="K21" s="3">
        <f t="shared" si="7"/>
        <v>7.286927767999999</v>
      </c>
      <c r="L21" s="7">
        <f t="shared" si="8"/>
        <v>0.3225</v>
      </c>
      <c r="M21" s="3">
        <f t="shared" si="9"/>
        <v>8.1915</v>
      </c>
      <c r="N21" s="7">
        <v>0.546875</v>
      </c>
    </row>
    <row r="22" spans="1:14" ht="12.75">
      <c r="A22" s="4">
        <v>0.375</v>
      </c>
      <c r="B22" s="1">
        <v>40</v>
      </c>
      <c r="C22" s="5">
        <f t="shared" si="0"/>
        <v>0.025</v>
      </c>
      <c r="D22" s="5">
        <f t="shared" si="1"/>
        <v>0.024012275</v>
      </c>
      <c r="E22" s="5">
        <f>0.640327*C22</f>
        <v>0.016008175</v>
      </c>
      <c r="F22" s="5">
        <f>0.073917*C22</f>
        <v>0.001847925</v>
      </c>
      <c r="G22" s="5">
        <f>0.160083*C22</f>
        <v>0.004002075</v>
      </c>
      <c r="H22" s="5">
        <f>0.137329*C22</f>
        <v>0.0034332250000000003</v>
      </c>
      <c r="I22" s="5">
        <f>A22-E22</f>
        <v>0.358991825</v>
      </c>
      <c r="J22" s="5">
        <f>SUM(A22-(2*E22*J4/100))</f>
        <v>0.34938692</v>
      </c>
      <c r="K22" s="3">
        <f t="shared" si="7"/>
        <v>8.874427767999999</v>
      </c>
      <c r="L22" s="7">
        <f t="shared" si="8"/>
        <v>0.385</v>
      </c>
      <c r="M22" s="3">
        <f t="shared" si="9"/>
        <v>9.779</v>
      </c>
      <c r="N22" s="7">
        <v>0.65625</v>
      </c>
    </row>
    <row r="23" spans="1:14" ht="12.75">
      <c r="A23" s="4">
        <v>0.4375</v>
      </c>
      <c r="B23" s="1">
        <v>40</v>
      </c>
      <c r="C23" s="5">
        <f t="shared" si="0"/>
        <v>0.025</v>
      </c>
      <c r="D23" s="5">
        <f t="shared" si="1"/>
        <v>0.024012275</v>
      </c>
      <c r="E23" s="5">
        <f>0.640327*C23</f>
        <v>0.016008175</v>
      </c>
      <c r="F23" s="5">
        <f>0.073917*C23</f>
        <v>0.001847925</v>
      </c>
      <c r="G23" s="5">
        <f>0.160083*C23</f>
        <v>0.004002075</v>
      </c>
      <c r="H23" s="5">
        <f>0.137329*C23</f>
        <v>0.0034332250000000003</v>
      </c>
      <c r="I23" s="5">
        <f>A23-E23</f>
        <v>0.421491825</v>
      </c>
      <c r="J23" s="5">
        <f>SUM(A23-(2*E23*J4/100))</f>
        <v>0.41188692</v>
      </c>
      <c r="K23" s="3">
        <f t="shared" si="7"/>
        <v>10.461927767999999</v>
      </c>
      <c r="L23" s="7">
        <f t="shared" si="8"/>
        <v>0.4475</v>
      </c>
      <c r="M23" s="3">
        <f t="shared" si="9"/>
        <v>11.3665</v>
      </c>
      <c r="N23" s="7">
        <v>0.765625</v>
      </c>
    </row>
    <row r="24" spans="1:14" s="5" customFormat="1" ht="12.75">
      <c r="A24" s="4">
        <v>0.5</v>
      </c>
      <c r="B24" s="1">
        <v>40</v>
      </c>
      <c r="C24" s="5">
        <f t="shared" si="0"/>
        <v>0.025</v>
      </c>
      <c r="D24" s="5">
        <f t="shared" si="1"/>
        <v>0.024012275</v>
      </c>
      <c r="E24" s="5">
        <f>0.640327*C24</f>
        <v>0.016008175</v>
      </c>
      <c r="F24" s="5">
        <f>0.073917*C24</f>
        <v>0.001847925</v>
      </c>
      <c r="G24" s="5">
        <f>0.160083*C24</f>
        <v>0.004002075</v>
      </c>
      <c r="H24" s="5">
        <f>0.137329*C24</f>
        <v>0.0034332250000000003</v>
      </c>
      <c r="I24" s="5">
        <f>A24-E24</f>
        <v>0.483991825</v>
      </c>
      <c r="J24" s="5">
        <f>SUM(A24-(2*E24*J4/100))</f>
        <v>0.47438692</v>
      </c>
      <c r="K24" s="3">
        <f t="shared" si="7"/>
        <v>12.049427768</v>
      </c>
      <c r="L24" s="7">
        <f t="shared" si="8"/>
        <v>0.51</v>
      </c>
      <c r="M24" s="3">
        <f t="shared" si="9"/>
        <v>12.953999999999999</v>
      </c>
      <c r="N24" s="7">
        <v>0.875</v>
      </c>
    </row>
    <row r="25" spans="1:14" s="5" customFormat="1" ht="12.75">
      <c r="A25" s="4"/>
      <c r="B25" s="1"/>
      <c r="K25" s="3"/>
      <c r="L25" s="7"/>
      <c r="M25" s="3"/>
      <c r="N25" s="7"/>
    </row>
    <row r="26" spans="1:14" s="5" customFormat="1" ht="12.75">
      <c r="A26" s="4"/>
      <c r="B26" s="1"/>
      <c r="K26" s="3"/>
      <c r="L26" s="7"/>
      <c r="M26" s="3"/>
      <c r="N26" s="7"/>
    </row>
    <row r="27" spans="3:10" ht="12.75">
      <c r="C27" s="5"/>
      <c r="D27" s="5"/>
      <c r="E27" s="5"/>
      <c r="F27" s="5"/>
      <c r="G27" s="5"/>
      <c r="H27" s="5"/>
      <c r="I27" s="5"/>
      <c r="J27" s="5"/>
    </row>
    <row r="28" spans="3:10" ht="12.75">
      <c r="C28" s="5"/>
      <c r="D28" s="5"/>
      <c r="E28" s="5"/>
      <c r="F28" s="5"/>
      <c r="G28" s="5"/>
      <c r="H28" s="5"/>
      <c r="I28" s="5"/>
      <c r="J28" s="5"/>
    </row>
    <row r="29" spans="1:14" s="5" customFormat="1" ht="12.75">
      <c r="A29" s="4"/>
      <c r="B29" s="1"/>
      <c r="K29" s="3"/>
      <c r="L29" s="7"/>
      <c r="M29" s="3"/>
      <c r="N29" s="7"/>
    </row>
    <row r="30" spans="1:14" s="5" customFormat="1" ht="12.75">
      <c r="A30" s="4"/>
      <c r="B30" s="1"/>
      <c r="K30" s="3"/>
      <c r="L30" s="7"/>
      <c r="M30" s="3"/>
      <c r="N30" s="7"/>
    </row>
    <row r="31" spans="2:10" ht="12.75">
      <c r="B31" s="6"/>
      <c r="C31" s="5"/>
      <c r="D31" s="5"/>
      <c r="E31" s="5"/>
      <c r="F31" s="5"/>
      <c r="G31" s="5"/>
      <c r="H31" s="5"/>
      <c r="I31" s="5"/>
      <c r="J31" s="5"/>
    </row>
    <row r="32" spans="1:14" s="5" customFormat="1" ht="12.75">
      <c r="A32" s="4"/>
      <c r="B32" s="6"/>
      <c r="K32" s="3"/>
      <c r="L32" s="7"/>
      <c r="M32" s="3"/>
      <c r="N32" s="7"/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P-E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Usher</dc:creator>
  <cp:keywords/>
  <dc:description/>
  <cp:lastModifiedBy>Colin Usher</cp:lastModifiedBy>
  <cp:lastPrinted>2002-01-09T22:23:20Z</cp:lastPrinted>
  <dcterms:created xsi:type="dcterms:W3CDTF">2002-01-06T18:40:28Z</dcterms:created>
  <dcterms:modified xsi:type="dcterms:W3CDTF">2005-06-19T09:50:26Z</dcterms:modified>
  <cp:category/>
  <cp:version/>
  <cp:contentType/>
  <cp:contentStatus/>
</cp:coreProperties>
</file>